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55" yWindow="375" windowWidth="7155" windowHeight="4800" activeTab="2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OVL!$A$1:$I$25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OVL!$A$1:$I$25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OVL!$A$1:$I$29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OVL!$A$1:$I$29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OVL!$A$1:$I$29</definedName>
    <definedName name="Z_F9892AAE_ED64_4C75_8C85_75393491D9A6_.wvu.Rows" localSheetId="1" hidden="1">'Natural Gas'!$3:$3</definedName>
  </definedNames>
  <calcPr calcId="144525"/>
  <customWorkbookViews>
    <customWorkbookView name="hp - Personal View" guid="{9B6EB2C0-6206-4744-AC08-588540C1B082}" mergeInterval="0" personalView="1" maximized="1" windowWidth="1315" windowHeight="526" activeSheetId="2"/>
    <customWorkbookView name="Gyanendra - Personal View" guid="{F9892AAE-ED64-4C75-8C85-75393491D9A6}" mergeInterval="0" personalView="1" maximized="1" windowWidth="1362" windowHeight="517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Assistant Director - Personal View" guid="{2EA26FC3-4D2E-489E-9853-C95475EF9FD3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C14" i="1" l="1"/>
  <c r="D14" i="1"/>
  <c r="E14" i="1"/>
  <c r="F14" i="1"/>
  <c r="G14" i="1"/>
  <c r="H14" i="1"/>
  <c r="I14" i="1"/>
  <c r="C19" i="1"/>
  <c r="D19" i="1"/>
  <c r="E19" i="1"/>
  <c r="F19" i="1"/>
  <c r="G19" i="1"/>
  <c r="H19" i="1"/>
  <c r="I19" i="1"/>
  <c r="D22" i="2" l="1"/>
  <c r="E22" i="2"/>
  <c r="F22" i="2"/>
  <c r="G22" i="2"/>
  <c r="H22" i="2"/>
  <c r="I22" i="2"/>
  <c r="J22" i="2"/>
  <c r="K22" i="2"/>
  <c r="D16" i="2" l="1"/>
  <c r="E16" i="2"/>
  <c r="F16" i="2"/>
  <c r="G16" i="2"/>
  <c r="H16" i="2"/>
  <c r="I16" i="2"/>
  <c r="J16" i="2"/>
  <c r="K16" i="2"/>
  <c r="I25" i="3"/>
  <c r="H25" i="3"/>
  <c r="G25" i="3"/>
  <c r="F25" i="3"/>
  <c r="E25" i="3"/>
  <c r="D25" i="3"/>
  <c r="C25" i="3"/>
  <c r="E23" i="2" l="1"/>
  <c r="I23" i="2"/>
  <c r="C18" i="3" l="1"/>
  <c r="D18" i="3"/>
  <c r="E18" i="3"/>
  <c r="F18" i="3"/>
  <c r="G18" i="3"/>
  <c r="H18" i="3"/>
  <c r="I18" i="3"/>
  <c r="C15" i="1" l="1"/>
  <c r="D15" i="1"/>
  <c r="E15" i="1"/>
  <c r="F15" i="1"/>
  <c r="G15" i="1"/>
  <c r="H15" i="1"/>
  <c r="I15" i="1"/>
  <c r="E16" i="1" l="1"/>
  <c r="I16" i="1"/>
  <c r="D28" i="2"/>
  <c r="D31" i="2" s="1"/>
  <c r="D25" i="1"/>
  <c r="D27" i="1" s="1"/>
  <c r="C25" i="1" l="1"/>
  <c r="D12" i="2" l="1"/>
  <c r="E12" i="2"/>
  <c r="F12" i="2"/>
  <c r="G12" i="2"/>
  <c r="H12" i="2"/>
  <c r="I12" i="2"/>
  <c r="J12" i="2"/>
  <c r="K12" i="2"/>
  <c r="D17" i="2" l="1"/>
  <c r="E17" i="2"/>
  <c r="F17" i="2"/>
  <c r="G17" i="2"/>
  <c r="H17" i="2"/>
  <c r="I17" i="2"/>
  <c r="E18" i="2" l="1"/>
  <c r="I18" i="2"/>
  <c r="D29" i="1" l="1"/>
  <c r="E28" i="2"/>
  <c r="F28" i="2"/>
  <c r="G28" i="2"/>
  <c r="H28" i="2"/>
  <c r="I28" i="2"/>
  <c r="J28" i="2"/>
  <c r="K28" i="2"/>
  <c r="C28" i="2"/>
  <c r="E25" i="1"/>
  <c r="F25" i="1"/>
  <c r="G25" i="1"/>
  <c r="H25" i="1"/>
  <c r="I25" i="1"/>
  <c r="I27" i="1" l="1"/>
  <c r="H27" i="1"/>
  <c r="G27" i="1"/>
  <c r="F27" i="1"/>
  <c r="E27" i="1"/>
  <c r="E28" i="1" l="1"/>
  <c r="C22" i="2" l="1"/>
  <c r="C27" i="1" l="1"/>
  <c r="C12" i="2" l="1"/>
  <c r="J17" i="2"/>
  <c r="K17" i="2"/>
  <c r="E19" i="3" l="1"/>
  <c r="I19" i="3"/>
  <c r="I20" i="1" l="1"/>
  <c r="E20" i="1" l="1"/>
  <c r="E31" i="2"/>
  <c r="E32" i="2" s="1"/>
  <c r="F31" i="2"/>
  <c r="G31" i="2"/>
  <c r="H31" i="2"/>
  <c r="J31" i="2"/>
  <c r="K31" i="2"/>
  <c r="C31" i="2"/>
  <c r="K32" i="2" l="1"/>
  <c r="I31" i="2"/>
  <c r="I32" i="2" s="1"/>
  <c r="I28" i="1" l="1"/>
  <c r="C16" i="2" l="1"/>
  <c r="C17" i="2" l="1"/>
  <c r="D33" i="2"/>
  <c r="F33" i="2"/>
  <c r="G33" i="2"/>
  <c r="H33" i="2"/>
  <c r="J33" i="2"/>
  <c r="E33" i="2" l="1"/>
  <c r="E34" i="2" s="1"/>
  <c r="C29" i="1"/>
  <c r="G29" i="1"/>
  <c r="H29" i="1"/>
  <c r="K18" i="2" l="1"/>
  <c r="I33" i="2"/>
  <c r="F29" i="1"/>
  <c r="K33" i="2"/>
  <c r="E29" i="1"/>
  <c r="E30" i="1" s="1"/>
  <c r="I34" i="2" l="1"/>
  <c r="I29" i="1"/>
  <c r="I30" i="1" s="1"/>
  <c r="C33" i="2" l="1"/>
</calcChain>
</file>

<file path=xl/sharedStrings.xml><?xml version="1.0" encoding="utf-8"?>
<sst xmlns="http://schemas.openxmlformats.org/spreadsheetml/2006/main" count="162" uniqueCount="85">
  <si>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</si>
  <si>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</si>
  <si>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</si>
  <si>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</si>
  <si>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</si>
  <si>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</si>
  <si>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</si>
  <si>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</si>
  <si>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</si>
  <si>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</si>
  <si>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</si>
  <si>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</si>
  <si>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</si>
  <si>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</si>
  <si>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</si>
  <si>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</si>
  <si>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</si>
  <si>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</si>
  <si>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</si>
  <si>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</si>
  <si>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</si>
  <si>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</si>
  <si>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</si>
  <si>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</si>
  <si>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</si>
  <si>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</si>
  <si>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</si>
  <si>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</si>
  <si>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</si>
  <si>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</si>
  <si>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</si>
  <si>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</si>
  <si>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</si>
  <si>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</si>
  <si>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</si>
  <si>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</si>
  <si>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</si>
  <si>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</si>
  <si>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</si>
  <si>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</si>
  <si>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</si>
  <si>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</si>
  <si>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</si>
  <si>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</si>
  <si>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</si>
  <si>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</si>
  <si>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</si>
  <si>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</si>
  <si>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</si>
  <si>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</si>
  <si>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</si>
  <si>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</si>
  <si>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</si>
  <si>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</si>
  <si>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</si>
  <si>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</si>
  <si>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</si>
  <si>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</si>
  <si>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</si>
  <si>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</si>
  <si>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 xml:space="preserve">Total 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</si>
  <si>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</si>
  <si>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</si>
  <si>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</si>
  <si>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</si>
  <si>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</si>
  <si>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</si>
  <si>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</si>
  <si>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</si>
  <si>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</si>
  <si>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</si>
  <si>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</si>
  <si>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</si>
  <si>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</si>
  <si>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</si>
  <si>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</si>
  <si>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</si>
  <si>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</si>
  <si>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</si>
  <si>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</si>
  <si>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</si>
  <si>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Summary of the Production of  OVL during Week 15.04.2016 to21.04.2016  under Review</t>
  </si>
  <si>
    <t>Summary of the Production of  Natural Gas during Week 15.04.2016 to 21.04.2016  under Review</t>
  </si>
  <si>
    <t>Summary of the Production of  Crude oil during Week 15.04.2016 to 21.04.2016  under Review</t>
  </si>
  <si>
    <t>Target for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</si>
</sst>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Black]\(#\)\,##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/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/>
    <xf numFmtId="0" fontId="6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/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2" fontId="3" fillId="0" borderId="1" xfId="0" applyNumberFormat="1" applyFont="1" applyBorder="1" applyAlignment="1"/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Fill="1" applyBorder="1"/>
    <xf numFmtId="2" fontId="3" fillId="7" borderId="13" xfId="0" applyNumberFormat="1" applyFont="1" applyFill="1" applyBorder="1" applyAlignment="1">
      <alignment horizontal="right"/>
    </xf>
    <xf numFmtId="2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8" fillId="0" borderId="9" xfId="0" applyFont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2" fontId="4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SheetLayoutView="80" workbookViewId="0">
      <pane xSplit="2" ySplit="5" topLeftCell="C15" activePane="bottomRight" state="frozen"/>
      <selection activeCell="C4" sqref="C4:K4"/>
      <selection pane="topRight" activeCell="C4" sqref="C4:K4"/>
      <selection pane="bottomLeft" activeCell="C4" sqref="C4:K4"/>
      <selection pane="bottomRight" activeCell="C4" sqref="C4"/>
    </sheetView>
  </sheetViews>
  <sheetFormatPr defaultColWidth="9.140625" defaultRowHeight="12.75" x14ac:dyDescent="0.2"/>
  <cols>
    <col min="1" max="1" width="6.5703125" style="29" customWidth="1"/>
    <col min="2" max="2" width="29.42578125" style="29" customWidth="1"/>
    <col min="3" max="3" width="9.7109375" style="33" customWidth="1"/>
    <col min="4" max="5" width="15.7109375" style="29" customWidth="1"/>
    <col min="6" max="6" width="9.7109375" style="29" customWidth="1"/>
    <col min="7" max="9" width="15.7109375" style="29" customWidth="1"/>
    <col min="10" max="10" width="8" style="29" customWidth="1"/>
    <col min="11" max="11" width="10.140625" style="35" customWidth="1"/>
    <col min="12" max="12" width="11" style="35" customWidth="1"/>
    <col min="13" max="24" width="14.140625" style="29" customWidth="1"/>
    <col min="25" max="16384" width="9.140625" style="29"/>
  </cols>
  <sheetData>
    <row r="1" spans="1:28" ht="18" customHeight="1" x14ac:dyDescent="0.25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81"/>
      <c r="K1" s="28"/>
      <c r="L1" s="28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8" ht="20.100000000000001" customHeight="1" x14ac:dyDescent="0.2">
      <c r="A2" s="34"/>
      <c r="B2" s="32"/>
      <c r="C2" s="47"/>
      <c r="D2" s="34"/>
      <c r="E2" s="34"/>
      <c r="F2" s="34"/>
      <c r="G2" s="34"/>
      <c r="H2" s="34"/>
      <c r="I2" s="34"/>
      <c r="J2" s="34"/>
      <c r="K2" s="31"/>
      <c r="L2" s="3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8" ht="24.75" customHeight="1" x14ac:dyDescent="0.2">
      <c r="A3" s="138" t="s">
        <v>0</v>
      </c>
      <c r="B3" s="138" t="s">
        <v>49</v>
      </c>
      <c r="C3" s="137" t="s">
        <v>46</v>
      </c>
      <c r="D3" s="137"/>
      <c r="E3" s="137"/>
      <c r="F3" s="137"/>
      <c r="G3" s="137"/>
      <c r="H3" s="137"/>
      <c r="I3" s="137"/>
      <c r="J3" s="56"/>
    </row>
    <row r="4" spans="1:28" ht="51.75" customHeight="1" x14ac:dyDescent="0.2">
      <c r="A4" s="138"/>
      <c r="B4" s="138"/>
      <c r="C4" s="131" t="s">
        <v>84</v>
      </c>
      <c r="D4" s="80" t="s">
        <v>24</v>
      </c>
      <c r="E4" s="80" t="s">
        <v>17</v>
      </c>
      <c r="F4" s="80" t="s">
        <v>16</v>
      </c>
      <c r="G4" s="80" t="s">
        <v>23</v>
      </c>
      <c r="H4" s="80" t="s">
        <v>22</v>
      </c>
      <c r="I4" s="80" t="s">
        <v>18</v>
      </c>
      <c r="J4" s="37"/>
    </row>
    <row r="5" spans="1:28" ht="15.95" customHeight="1" x14ac:dyDescent="0.2">
      <c r="A5" s="64" t="s">
        <v>64</v>
      </c>
      <c r="B5" s="64" t="s">
        <v>65</v>
      </c>
      <c r="C5" s="64" t="s">
        <v>66</v>
      </c>
      <c r="D5" s="64" t="s">
        <v>67</v>
      </c>
      <c r="E5" s="64" t="s">
        <v>68</v>
      </c>
      <c r="F5" s="64" t="s">
        <v>69</v>
      </c>
      <c r="G5" s="64" t="s">
        <v>70</v>
      </c>
      <c r="H5" s="64" t="s">
        <v>71</v>
      </c>
      <c r="I5" s="64" t="s">
        <v>72</v>
      </c>
      <c r="J5" s="37"/>
      <c r="Z5" s="48" t="s">
        <v>1</v>
      </c>
      <c r="AA5" s="48" t="s">
        <v>2</v>
      </c>
      <c r="AB5" s="49" t="s">
        <v>3</v>
      </c>
    </row>
    <row r="6" spans="1:28" ht="15.95" customHeight="1" x14ac:dyDescent="0.2">
      <c r="A6" s="2">
        <v>1</v>
      </c>
      <c r="B6" s="10" t="s">
        <v>26</v>
      </c>
      <c r="C6" s="22"/>
      <c r="D6" s="12"/>
      <c r="E6" s="12"/>
      <c r="F6" s="12"/>
      <c r="G6" s="13"/>
      <c r="H6" s="13"/>
      <c r="I6" s="13"/>
      <c r="J6" s="57"/>
      <c r="Z6" s="48" t="s">
        <v>4</v>
      </c>
      <c r="AA6" s="48" t="s">
        <v>5</v>
      </c>
      <c r="AB6" s="50" t="s">
        <v>6</v>
      </c>
    </row>
    <row r="7" spans="1:28" ht="15.95" customHeight="1" x14ac:dyDescent="0.2">
      <c r="A7" s="3"/>
      <c r="B7" s="5" t="s">
        <v>32</v>
      </c>
      <c r="C7" s="22"/>
      <c r="D7" s="12"/>
      <c r="E7" s="12"/>
      <c r="F7" s="12"/>
      <c r="G7" s="13"/>
      <c r="H7" s="13"/>
      <c r="I7" s="13"/>
      <c r="J7" s="58"/>
      <c r="Z7" s="48"/>
      <c r="AA7" s="48"/>
      <c r="AB7" s="50"/>
    </row>
    <row r="8" spans="1:28" ht="15.95" customHeight="1" x14ac:dyDescent="0.2">
      <c r="A8" s="3"/>
      <c r="B8" s="8" t="s">
        <v>27</v>
      </c>
      <c r="C8" s="111">
        <v>16524</v>
      </c>
      <c r="D8" s="111">
        <v>925.50430000000006</v>
      </c>
      <c r="E8" s="111">
        <v>917.39998985489638</v>
      </c>
      <c r="F8" s="111">
        <v>308.50143333333335</v>
      </c>
      <c r="G8" s="111">
        <v>309.9379457939333</v>
      </c>
      <c r="H8" s="111">
        <v>317.22243448321836</v>
      </c>
      <c r="I8" s="111">
        <v>306.24255596276345</v>
      </c>
      <c r="J8" s="58"/>
      <c r="K8" s="38"/>
      <c r="L8" s="38"/>
      <c r="Z8" s="48" t="s">
        <v>7</v>
      </c>
      <c r="AA8" s="48" t="s">
        <v>8</v>
      </c>
      <c r="AB8" s="50" t="s">
        <v>9</v>
      </c>
    </row>
    <row r="9" spans="1:28" ht="15.95" customHeight="1" x14ac:dyDescent="0.2">
      <c r="A9" s="3"/>
      <c r="B9" s="8" t="s">
        <v>28</v>
      </c>
      <c r="C9" s="111">
        <v>26.000000000000004</v>
      </c>
      <c r="D9" s="111">
        <v>1.05</v>
      </c>
      <c r="E9" s="111">
        <v>1.1859214389999999</v>
      </c>
      <c r="F9" s="109">
        <v>0.35000000000000003</v>
      </c>
      <c r="G9" s="109">
        <v>0.45044509999999999</v>
      </c>
      <c r="H9" s="109">
        <v>0.40346183499999994</v>
      </c>
      <c r="I9" s="109">
        <v>0.37472641000000001</v>
      </c>
      <c r="J9" s="58"/>
      <c r="K9" s="38"/>
      <c r="L9" s="38"/>
      <c r="Z9" s="48" t="s">
        <v>10</v>
      </c>
      <c r="AA9" s="48" t="s">
        <v>11</v>
      </c>
      <c r="AB9" s="50" t="s">
        <v>12</v>
      </c>
    </row>
    <row r="10" spans="1:28" ht="15.95" customHeight="1" x14ac:dyDescent="0.2">
      <c r="A10" s="3"/>
      <c r="B10" s="11" t="s">
        <v>29</v>
      </c>
      <c r="C10" s="66">
        <f>SUM(C8:C9)</f>
        <v>16550</v>
      </c>
      <c r="D10" s="67">
        <f>SUM(D8:D9)</f>
        <v>926.55430000000001</v>
      </c>
      <c r="E10" s="67">
        <f t="shared" ref="E10:H10" si="0">SUM(E8:E9)</f>
        <v>918.5859112938964</v>
      </c>
      <c r="F10" s="68">
        <f t="shared" si="0"/>
        <v>308.85143333333338</v>
      </c>
      <c r="G10" s="68">
        <f>SUM(G8:G9)</f>
        <v>310.38839089393332</v>
      </c>
      <c r="H10" s="68">
        <f t="shared" si="0"/>
        <v>317.62589631821834</v>
      </c>
      <c r="I10" s="68">
        <f>SUM(I8:I9)</f>
        <v>306.61728237276344</v>
      </c>
      <c r="J10" s="58"/>
      <c r="K10" s="38"/>
      <c r="L10" s="38"/>
      <c r="Z10" s="48"/>
      <c r="AA10" s="48"/>
      <c r="AB10" s="59"/>
    </row>
    <row r="11" spans="1:28" ht="15.95" customHeight="1" x14ac:dyDescent="0.2">
      <c r="A11" s="3"/>
      <c r="B11" s="5" t="s">
        <v>30</v>
      </c>
      <c r="C11" s="23"/>
      <c r="D11" s="69"/>
      <c r="E11" s="69"/>
      <c r="F11" s="70"/>
      <c r="G11" s="112"/>
      <c r="H11" s="70"/>
      <c r="I11" s="70"/>
      <c r="J11" s="58"/>
      <c r="K11" s="38"/>
      <c r="L11" s="38"/>
    </row>
    <row r="12" spans="1:28" ht="15.95" customHeight="1" x14ac:dyDescent="0.2">
      <c r="A12" s="3"/>
      <c r="B12" s="8" t="s">
        <v>31</v>
      </c>
      <c r="C12" s="23">
        <v>4365.54</v>
      </c>
      <c r="D12" s="111">
        <v>249.73550000000003</v>
      </c>
      <c r="E12" s="111">
        <v>252.10399405199999</v>
      </c>
      <c r="F12" s="111">
        <v>83.245166666666663</v>
      </c>
      <c r="G12" s="111">
        <v>83.86088660530001</v>
      </c>
      <c r="H12" s="111">
        <v>83.592950622999993</v>
      </c>
      <c r="I12" s="111">
        <v>83.839388527000011</v>
      </c>
      <c r="J12" s="58"/>
      <c r="K12" s="38"/>
      <c r="L12" s="38"/>
    </row>
    <row r="13" spans="1:28" ht="15.95" customHeight="1" x14ac:dyDescent="0.2">
      <c r="A13" s="3"/>
      <c r="B13" s="4" t="s">
        <v>76</v>
      </c>
      <c r="C13" s="23">
        <v>1480</v>
      </c>
      <c r="D13" s="111">
        <v>81.765600000000006</v>
      </c>
      <c r="E13" s="111">
        <v>83.14883621144358</v>
      </c>
      <c r="F13" s="111">
        <v>27.255200000000002</v>
      </c>
      <c r="G13" s="111">
        <v>29.212158583533331</v>
      </c>
      <c r="H13" s="111">
        <v>27.828770497999997</v>
      </c>
      <c r="I13" s="111">
        <v>27.643246069443592</v>
      </c>
      <c r="J13" s="58"/>
      <c r="K13" s="38"/>
      <c r="L13" s="38"/>
    </row>
    <row r="14" spans="1:28" ht="15.95" customHeight="1" x14ac:dyDescent="0.2">
      <c r="A14" s="3"/>
      <c r="B14" s="11" t="s">
        <v>25</v>
      </c>
      <c r="C14" s="66">
        <f t="shared" ref="C14:F14" si="1">SUM(C12:C13)</f>
        <v>5845.54</v>
      </c>
      <c r="D14" s="67">
        <f t="shared" si="1"/>
        <v>331.50110000000006</v>
      </c>
      <c r="E14" s="67">
        <f t="shared" si="1"/>
        <v>335.25283026344357</v>
      </c>
      <c r="F14" s="68">
        <f t="shared" si="1"/>
        <v>110.50036666666666</v>
      </c>
      <c r="G14" s="68">
        <f>SUM(G12:G13)</f>
        <v>113.07304518883333</v>
      </c>
      <c r="H14" s="68">
        <f>SUM(H12:H13)</f>
        <v>111.42172112099999</v>
      </c>
      <c r="I14" s="68">
        <f>SUM(I12:I13)</f>
        <v>111.4826345964436</v>
      </c>
      <c r="J14" s="58"/>
      <c r="K14" s="38"/>
      <c r="L14" s="38"/>
    </row>
    <row r="15" spans="1:28" ht="15.95" customHeight="1" x14ac:dyDescent="0.2">
      <c r="A15" s="3"/>
      <c r="B15" s="5" t="s">
        <v>33</v>
      </c>
      <c r="C15" s="66">
        <f>C10+C14</f>
        <v>22395.54</v>
      </c>
      <c r="D15" s="67">
        <f t="shared" ref="D15:H15" si="2">D10+D14</f>
        <v>1258.0554000000002</v>
      </c>
      <c r="E15" s="67">
        <f t="shared" si="2"/>
        <v>1253.83874155734</v>
      </c>
      <c r="F15" s="67">
        <f t="shared" si="2"/>
        <v>419.35180000000003</v>
      </c>
      <c r="G15" s="67">
        <f t="shared" si="2"/>
        <v>423.46143608276668</v>
      </c>
      <c r="H15" s="67">
        <f t="shared" si="2"/>
        <v>429.04761743921836</v>
      </c>
      <c r="I15" s="67">
        <f>I10+I14</f>
        <v>418.09991696920702</v>
      </c>
      <c r="J15" s="39"/>
      <c r="K15" s="38"/>
      <c r="L15" s="38"/>
    </row>
    <row r="16" spans="1:28" ht="15.95" customHeight="1" x14ac:dyDescent="0.2">
      <c r="A16" s="6"/>
      <c r="B16" s="7" t="s">
        <v>45</v>
      </c>
      <c r="C16" s="24"/>
      <c r="D16" s="68"/>
      <c r="E16" s="68">
        <f>E15/D15*100</f>
        <v>99.664827284819083</v>
      </c>
      <c r="F16" s="68"/>
      <c r="G16" s="68"/>
      <c r="H16" s="68"/>
      <c r="I16" s="68">
        <f>I15/F15*100</f>
        <v>99.70147188332254</v>
      </c>
      <c r="J16" s="41"/>
      <c r="K16" s="38"/>
      <c r="L16" s="38"/>
    </row>
    <row r="17" spans="1:28" ht="15.95" customHeight="1" x14ac:dyDescent="0.2">
      <c r="A17" s="2">
        <v>2</v>
      </c>
      <c r="B17" s="20" t="s">
        <v>34</v>
      </c>
      <c r="C17" s="71"/>
      <c r="D17" s="85"/>
      <c r="E17" s="85"/>
      <c r="F17" s="85"/>
      <c r="G17" s="85"/>
      <c r="H17" s="85"/>
      <c r="I17" s="85"/>
      <c r="J17" s="27"/>
      <c r="K17" s="38"/>
      <c r="L17" s="38"/>
      <c r="AB17" s="134"/>
    </row>
    <row r="18" spans="1:28" ht="15.95" customHeight="1" x14ac:dyDescent="0.2">
      <c r="A18" s="3"/>
      <c r="B18" s="4" t="s">
        <v>35</v>
      </c>
      <c r="C18" s="23">
        <v>3280</v>
      </c>
      <c r="D18" s="124">
        <v>182.19</v>
      </c>
      <c r="E18" s="125">
        <v>179.62700000000001</v>
      </c>
      <c r="F18" s="126">
        <v>60.73</v>
      </c>
      <c r="G18" s="126">
        <v>65.983999999999995</v>
      </c>
      <c r="H18" s="126">
        <v>59.866</v>
      </c>
      <c r="I18" s="127">
        <v>59.45</v>
      </c>
      <c r="J18" s="1"/>
      <c r="K18" s="38"/>
      <c r="L18" s="38"/>
      <c r="AB18" s="135"/>
    </row>
    <row r="19" spans="1:28" ht="15.95" customHeight="1" x14ac:dyDescent="0.2">
      <c r="A19" s="3"/>
      <c r="B19" s="5" t="s">
        <v>36</v>
      </c>
      <c r="C19" s="24">
        <f t="shared" ref="C19:I19" si="3">SUM(C18)</f>
        <v>3280</v>
      </c>
      <c r="D19" s="68">
        <f>D18</f>
        <v>182.19</v>
      </c>
      <c r="E19" s="68">
        <f t="shared" si="3"/>
        <v>179.62700000000001</v>
      </c>
      <c r="F19" s="68">
        <f t="shared" si="3"/>
        <v>60.73</v>
      </c>
      <c r="G19" s="68">
        <f t="shared" si="3"/>
        <v>65.983999999999995</v>
      </c>
      <c r="H19" s="68">
        <f t="shared" si="3"/>
        <v>59.866</v>
      </c>
      <c r="I19" s="68">
        <f t="shared" si="3"/>
        <v>59.45</v>
      </c>
      <c r="J19" s="89"/>
      <c r="K19" s="90"/>
      <c r="L19" s="38"/>
      <c r="AB19" s="135"/>
    </row>
    <row r="20" spans="1:28" ht="15.95" customHeight="1" x14ac:dyDescent="0.2">
      <c r="A20" s="6"/>
      <c r="B20" s="7" t="s">
        <v>45</v>
      </c>
      <c r="C20" s="24"/>
      <c r="D20" s="68"/>
      <c r="E20" s="68">
        <f>E19/D19*100</f>
        <v>98.593226851089526</v>
      </c>
      <c r="F20" s="68"/>
      <c r="G20" s="68"/>
      <c r="H20" s="68"/>
      <c r="I20" s="68">
        <f>I19/F19*100</f>
        <v>97.892310225588687</v>
      </c>
      <c r="J20" s="21"/>
      <c r="K20" s="38"/>
      <c r="L20" s="38"/>
      <c r="AB20" s="135"/>
    </row>
    <row r="21" spans="1:28" ht="15.95" customHeight="1" x14ac:dyDescent="0.2">
      <c r="A21" s="2">
        <v>3</v>
      </c>
      <c r="B21" s="10" t="s">
        <v>37</v>
      </c>
      <c r="C21" s="23"/>
      <c r="D21" s="69"/>
      <c r="E21" s="69"/>
      <c r="F21" s="70"/>
      <c r="G21" s="70"/>
      <c r="H21" s="70"/>
      <c r="I21" s="70"/>
      <c r="J21" s="27"/>
      <c r="K21" s="38"/>
      <c r="L21" s="38"/>
      <c r="AB21" s="136"/>
    </row>
    <row r="22" spans="1:28" ht="15.95" customHeight="1" x14ac:dyDescent="0.25">
      <c r="A22" s="3"/>
      <c r="B22" s="8" t="s">
        <v>28</v>
      </c>
      <c r="C22" s="113">
        <v>948.08169999999996</v>
      </c>
      <c r="D22" s="113">
        <v>56.840638630136986</v>
      </c>
      <c r="E22" s="113">
        <v>56.679000000000002</v>
      </c>
      <c r="F22" s="113">
        <v>18.946879543378998</v>
      </c>
      <c r="G22" s="113">
        <v>29.341999999999999</v>
      </c>
      <c r="H22" s="113">
        <v>18.817</v>
      </c>
      <c r="I22" s="113">
        <v>18.815999999999999</v>
      </c>
      <c r="J22" s="1"/>
      <c r="K22" s="38"/>
      <c r="L22" s="38"/>
      <c r="AB22" s="60"/>
    </row>
    <row r="23" spans="1:28" ht="15.95" customHeight="1" x14ac:dyDescent="0.2">
      <c r="A23" s="3"/>
      <c r="B23" s="8" t="s">
        <v>63</v>
      </c>
      <c r="C23" s="115">
        <v>333.11</v>
      </c>
      <c r="D23" s="88">
        <v>24.029600000000002</v>
      </c>
      <c r="E23" s="69">
        <v>23.233000000000001</v>
      </c>
      <c r="F23" s="69">
        <v>8.0098666666666674</v>
      </c>
      <c r="G23" s="85">
        <v>7.6769999999999996</v>
      </c>
      <c r="H23" s="85">
        <v>7.8410000000000002</v>
      </c>
      <c r="I23" s="85">
        <v>7.6020000000000003</v>
      </c>
      <c r="J23" s="61"/>
      <c r="K23" s="62"/>
      <c r="L23" s="38"/>
      <c r="AB23" s="60"/>
    </row>
    <row r="24" spans="1:28" ht="15.95" customHeight="1" x14ac:dyDescent="0.2">
      <c r="A24" s="3"/>
      <c r="B24" s="8" t="s">
        <v>27</v>
      </c>
      <c r="C24" s="117">
        <v>812.67000000000007</v>
      </c>
      <c r="D24" s="117">
        <v>53.486999999999995</v>
      </c>
      <c r="E24" s="117">
        <v>52.302</v>
      </c>
      <c r="F24" s="117">
        <v>17.828999999999997</v>
      </c>
      <c r="G24" s="117">
        <v>13.337999999999999</v>
      </c>
      <c r="H24" s="117">
        <v>17.012</v>
      </c>
      <c r="I24" s="117">
        <v>17.837</v>
      </c>
      <c r="J24" s="21"/>
      <c r="K24" s="38"/>
      <c r="L24" s="38"/>
      <c r="AB24" s="60"/>
    </row>
    <row r="25" spans="1:28" ht="15.95" customHeight="1" x14ac:dyDescent="0.2">
      <c r="A25" s="3"/>
      <c r="B25" s="11" t="s">
        <v>40</v>
      </c>
      <c r="C25" s="66">
        <f>SUM(C22:C24)</f>
        <v>2093.8616999999999</v>
      </c>
      <c r="D25" s="67">
        <f>SUM(D22:D24)</f>
        <v>134.35723863013698</v>
      </c>
      <c r="E25" s="67">
        <f t="shared" ref="E25:I25" si="4">SUM(E22:E24)</f>
        <v>132.214</v>
      </c>
      <c r="F25" s="67">
        <f t="shared" si="4"/>
        <v>44.785746210045659</v>
      </c>
      <c r="G25" s="67">
        <f t="shared" si="4"/>
        <v>50.356999999999999</v>
      </c>
      <c r="H25" s="67">
        <f t="shared" si="4"/>
        <v>43.67</v>
      </c>
      <c r="I25" s="67">
        <f t="shared" si="4"/>
        <v>44.254999999999995</v>
      </c>
      <c r="J25" s="21"/>
      <c r="K25" s="38"/>
      <c r="L25" s="38"/>
      <c r="AB25" s="60"/>
    </row>
    <row r="26" spans="1:28" ht="15.95" customHeight="1" x14ac:dyDescent="0.2">
      <c r="A26" s="3"/>
      <c r="B26" s="4" t="s">
        <v>30</v>
      </c>
      <c r="C26" s="71">
        <v>8745.4615134398355</v>
      </c>
      <c r="D26" s="85">
        <v>498.15298585723878</v>
      </c>
      <c r="E26" s="85">
        <v>496.58</v>
      </c>
      <c r="F26" s="85">
        <v>166.05099528574627</v>
      </c>
      <c r="G26" s="85">
        <v>169.524</v>
      </c>
      <c r="H26" s="85">
        <v>167.91300000000001</v>
      </c>
      <c r="I26" s="85">
        <v>164.66900000000001</v>
      </c>
      <c r="J26" s="21"/>
      <c r="K26" s="38"/>
      <c r="L26" s="38"/>
    </row>
    <row r="27" spans="1:28" ht="15.95" customHeight="1" x14ac:dyDescent="0.2">
      <c r="A27" s="3"/>
      <c r="B27" s="5" t="s">
        <v>38</v>
      </c>
      <c r="C27" s="24">
        <f>SUM(C25:C26)</f>
        <v>10839.323213439835</v>
      </c>
      <c r="D27" s="68">
        <f>SUM(D25:D26)</f>
        <v>632.51022448737581</v>
      </c>
      <c r="E27" s="68">
        <f t="shared" ref="E27:I27" si="5">SUM(E25:E26)</f>
        <v>628.79399999999998</v>
      </c>
      <c r="F27" s="68">
        <f t="shared" si="5"/>
        <v>210.83674149579193</v>
      </c>
      <c r="G27" s="68">
        <f t="shared" si="5"/>
        <v>219.881</v>
      </c>
      <c r="H27" s="68">
        <f t="shared" si="5"/>
        <v>211.58300000000003</v>
      </c>
      <c r="I27" s="68">
        <f t="shared" si="5"/>
        <v>208.92400000000001</v>
      </c>
      <c r="J27" s="21"/>
      <c r="K27" s="38"/>
      <c r="L27" s="38"/>
    </row>
    <row r="28" spans="1:28" ht="15.95" customHeight="1" x14ac:dyDescent="0.2">
      <c r="A28" s="6"/>
      <c r="B28" s="7" t="s">
        <v>45</v>
      </c>
      <c r="C28" s="24"/>
      <c r="D28" s="68"/>
      <c r="E28" s="68">
        <f>E27/D27*100</f>
        <v>99.412464124135283</v>
      </c>
      <c r="F28" s="68"/>
      <c r="G28" s="68"/>
      <c r="H28" s="68"/>
      <c r="I28" s="68">
        <f>I27/F27*100</f>
        <v>99.092785497337005</v>
      </c>
      <c r="J28" s="26"/>
      <c r="K28" s="38"/>
      <c r="L28" s="38"/>
    </row>
    <row r="29" spans="1:28" ht="15.95" customHeight="1" x14ac:dyDescent="0.2">
      <c r="A29" s="3"/>
      <c r="B29" s="5" t="s">
        <v>39</v>
      </c>
      <c r="C29" s="24">
        <f>C15+C19+C27</f>
        <v>36514.863213439836</v>
      </c>
      <c r="D29" s="68">
        <f>D15+D19+D27</f>
        <v>2072.7556244873758</v>
      </c>
      <c r="E29" s="68">
        <f t="shared" ref="E29:I29" si="6">E15+E19+E27</f>
        <v>2062.25974155734</v>
      </c>
      <c r="F29" s="68">
        <f t="shared" si="6"/>
        <v>690.91854149579194</v>
      </c>
      <c r="G29" s="68">
        <f t="shared" si="6"/>
        <v>709.32643608276669</v>
      </c>
      <c r="H29" s="68">
        <f t="shared" si="6"/>
        <v>700.49661743921843</v>
      </c>
      <c r="I29" s="68">
        <f t="shared" si="6"/>
        <v>686.47391696920704</v>
      </c>
      <c r="J29" s="63"/>
      <c r="K29" s="38"/>
      <c r="L29" s="38"/>
    </row>
    <row r="30" spans="1:28" ht="15.95" customHeight="1" x14ac:dyDescent="0.2">
      <c r="A30" s="6"/>
      <c r="B30" s="7" t="s">
        <v>45</v>
      </c>
      <c r="C30" s="24"/>
      <c r="D30" s="68"/>
      <c r="E30" s="68">
        <f>E29/D29*100</f>
        <v>99.493626609618701</v>
      </c>
      <c r="F30" s="68"/>
      <c r="G30" s="68"/>
      <c r="H30" s="68"/>
      <c r="I30" s="68">
        <f>I29/F29*100</f>
        <v>99.356707880937364</v>
      </c>
      <c r="J30" s="41"/>
    </row>
    <row r="31" spans="1:28" x14ac:dyDescent="0.2">
      <c r="A31" s="42"/>
    </row>
    <row r="33" spans="2:9" x14ac:dyDescent="0.2">
      <c r="B33" s="132"/>
      <c r="C33" s="132"/>
      <c r="D33" s="132"/>
      <c r="E33" s="132"/>
      <c r="F33" s="132"/>
      <c r="G33" s="132"/>
      <c r="H33" s="132"/>
      <c r="I33" s="132"/>
    </row>
    <row r="34" spans="2:9" x14ac:dyDescent="0.2">
      <c r="B34" s="132"/>
      <c r="C34" s="132"/>
      <c r="D34" s="132"/>
      <c r="E34" s="132"/>
      <c r="F34" s="132"/>
      <c r="G34" s="132"/>
      <c r="H34" s="132"/>
      <c r="I34" s="132"/>
    </row>
    <row r="36" spans="2:9" x14ac:dyDescent="0.2">
      <c r="B36" s="44"/>
    </row>
    <row r="38" spans="2:9" x14ac:dyDescent="0.2">
      <c r="B38" s="132"/>
      <c r="C38" s="132"/>
      <c r="D38" s="132"/>
      <c r="E38" s="132"/>
      <c r="F38" s="132"/>
      <c r="G38" s="132"/>
      <c r="H38" s="132"/>
      <c r="I38" s="132"/>
    </row>
    <row r="39" spans="2:9" x14ac:dyDescent="0.2">
      <c r="B39" s="132"/>
      <c r="C39" s="132"/>
      <c r="D39" s="132"/>
      <c r="E39" s="132"/>
      <c r="F39" s="132"/>
      <c r="G39" s="132"/>
      <c r="H39" s="132"/>
      <c r="I39" s="132"/>
    </row>
    <row r="40" spans="2:9" x14ac:dyDescent="0.2">
      <c r="B40" s="52"/>
    </row>
  </sheetData>
  <customSheetViews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1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2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90" zoomScaleNormal="90" zoomScaleSheetLayoutView="80" workbookViewId="0">
      <pane xSplit="2" ySplit="7" topLeftCell="C14" activePane="bottomRight" state="frozen"/>
      <selection activeCell="D10" sqref="D10"/>
      <selection pane="topRight" activeCell="D10" sqref="D10"/>
      <selection pane="bottomLeft" activeCell="D10" sqref="D10"/>
      <selection pane="bottomRight" activeCell="C6" sqref="C6"/>
    </sheetView>
  </sheetViews>
  <sheetFormatPr defaultColWidth="8.85546875" defaultRowHeight="12.75" x14ac:dyDescent="0.2"/>
  <cols>
    <col min="1" max="1" width="4.28515625" style="29" customWidth="1"/>
    <col min="2" max="2" width="24.7109375" style="29" customWidth="1"/>
    <col min="3" max="3" width="13.7109375" style="33" customWidth="1"/>
    <col min="4" max="5" width="14.7109375" style="29" customWidth="1"/>
    <col min="6" max="6" width="11.140625" style="29" customWidth="1"/>
    <col min="7" max="9" width="14.7109375" style="29" customWidth="1"/>
    <col min="10" max="10" width="9.7109375" style="29" customWidth="1"/>
    <col min="11" max="11" width="14.7109375" style="29" customWidth="1"/>
    <col min="12" max="12" width="5.140625" style="29" customWidth="1"/>
    <col min="13" max="13" width="8.28515625" style="35" customWidth="1"/>
    <col min="14" max="14" width="10.28515625" style="35" customWidth="1"/>
    <col min="15" max="16384" width="8.85546875" style="29"/>
  </cols>
  <sheetData>
    <row r="1" spans="1:14" ht="18" customHeight="1" x14ac:dyDescent="0.25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81"/>
      <c r="M1" s="28"/>
      <c r="N1" s="28"/>
    </row>
    <row r="2" spans="1:14" ht="2.25" customHeight="1" x14ac:dyDescent="0.2">
      <c r="A2" s="81"/>
      <c r="B2" s="81"/>
      <c r="C2" s="30"/>
      <c r="D2" s="81"/>
      <c r="E2" s="81"/>
      <c r="F2" s="81"/>
      <c r="G2" s="81"/>
      <c r="H2" s="81"/>
      <c r="I2" s="81"/>
      <c r="J2" s="81"/>
      <c r="K2" s="81"/>
      <c r="L2" s="81"/>
      <c r="M2" s="31"/>
      <c r="N2" s="31"/>
    </row>
    <row r="3" spans="1:14" ht="15.75" customHeight="1" x14ac:dyDescent="0.2">
      <c r="B3" s="32"/>
      <c r="K3" s="34"/>
      <c r="L3" s="34"/>
    </row>
    <row r="4" spans="1:14" ht="19.5" customHeight="1" x14ac:dyDescent="0.2">
      <c r="A4" s="138" t="s">
        <v>0</v>
      </c>
      <c r="B4" s="138" t="s">
        <v>47</v>
      </c>
      <c r="C4" s="140" t="s">
        <v>15</v>
      </c>
      <c r="D4" s="140"/>
      <c r="E4" s="140"/>
      <c r="F4" s="140"/>
      <c r="G4" s="140"/>
      <c r="H4" s="140"/>
      <c r="I4" s="140"/>
      <c r="J4" s="140"/>
      <c r="K4" s="140"/>
      <c r="L4" s="30"/>
    </row>
    <row r="5" spans="1:14" ht="15" customHeight="1" x14ac:dyDescent="0.2">
      <c r="A5" s="138"/>
      <c r="B5" s="138"/>
      <c r="C5" s="141" t="s">
        <v>13</v>
      </c>
      <c r="D5" s="141"/>
      <c r="E5" s="141"/>
      <c r="F5" s="141"/>
      <c r="G5" s="141"/>
      <c r="H5" s="141"/>
      <c r="I5" s="141"/>
      <c r="J5" s="141" t="s">
        <v>14</v>
      </c>
      <c r="K5" s="141"/>
      <c r="L5" s="36"/>
    </row>
    <row r="6" spans="1:14" ht="56.25" customHeight="1" x14ac:dyDescent="0.2">
      <c r="A6" s="138"/>
      <c r="B6" s="138"/>
      <c r="C6" s="131" t="s">
        <v>84</v>
      </c>
      <c r="D6" s="80" t="s">
        <v>24</v>
      </c>
      <c r="E6" s="80" t="s">
        <v>17</v>
      </c>
      <c r="F6" s="80" t="s">
        <v>16</v>
      </c>
      <c r="G6" s="80" t="s">
        <v>21</v>
      </c>
      <c r="H6" s="80" t="s">
        <v>22</v>
      </c>
      <c r="I6" s="80" t="s">
        <v>18</v>
      </c>
      <c r="J6" s="80" t="s">
        <v>19</v>
      </c>
      <c r="K6" s="80" t="s">
        <v>20</v>
      </c>
      <c r="L6" s="36"/>
    </row>
    <row r="7" spans="1:14" ht="15.95" customHeight="1" x14ac:dyDescent="0.2">
      <c r="A7" s="65" t="s">
        <v>64</v>
      </c>
      <c r="B7" s="65" t="s">
        <v>65</v>
      </c>
      <c r="C7" s="65" t="s">
        <v>66</v>
      </c>
      <c r="D7" s="65" t="s">
        <v>67</v>
      </c>
      <c r="E7" s="65" t="s">
        <v>68</v>
      </c>
      <c r="F7" s="65" t="s">
        <v>69</v>
      </c>
      <c r="G7" s="65" t="s">
        <v>70</v>
      </c>
      <c r="H7" s="65" t="s">
        <v>71</v>
      </c>
      <c r="I7" s="65" t="s">
        <v>72</v>
      </c>
      <c r="J7" s="65" t="s">
        <v>73</v>
      </c>
      <c r="K7" s="65" t="s">
        <v>74</v>
      </c>
      <c r="L7" s="37"/>
    </row>
    <row r="8" spans="1:14" ht="15.95" customHeight="1" x14ac:dyDescent="0.2">
      <c r="A8" s="3">
        <v>1</v>
      </c>
      <c r="B8" s="5" t="s">
        <v>26</v>
      </c>
      <c r="C8" s="22"/>
      <c r="D8" s="12"/>
      <c r="E8" s="12"/>
      <c r="F8" s="12"/>
      <c r="G8" s="13"/>
      <c r="H8" s="13"/>
      <c r="I8" s="13"/>
      <c r="J8" s="13"/>
      <c r="K8" s="13"/>
      <c r="L8" s="27"/>
      <c r="M8" s="38"/>
      <c r="N8" s="38"/>
    </row>
    <row r="9" spans="1:14" ht="15.95" customHeight="1" x14ac:dyDescent="0.2">
      <c r="A9" s="3"/>
      <c r="B9" s="5" t="s">
        <v>32</v>
      </c>
      <c r="C9" s="22"/>
      <c r="D9" s="12"/>
      <c r="E9" s="12"/>
      <c r="F9" s="12"/>
      <c r="G9" s="13"/>
      <c r="H9" s="13"/>
      <c r="I9" s="13"/>
      <c r="J9" s="13"/>
      <c r="K9" s="13"/>
      <c r="L9" s="27"/>
      <c r="M9" s="38"/>
      <c r="N9" s="38"/>
    </row>
    <row r="10" spans="1:14" ht="15.95" customHeight="1" x14ac:dyDescent="0.2">
      <c r="A10" s="3"/>
      <c r="B10" s="14" t="s">
        <v>27</v>
      </c>
      <c r="C10" s="107">
        <v>16902</v>
      </c>
      <c r="D10" s="107">
        <v>834.63648239999998</v>
      </c>
      <c r="E10" s="107">
        <v>826.78011160833319</v>
      </c>
      <c r="F10" s="107">
        <v>278.21216079999999</v>
      </c>
      <c r="G10" s="107">
        <v>318.92281726666658</v>
      </c>
      <c r="H10" s="107">
        <v>230.941992</v>
      </c>
      <c r="I10" s="107">
        <v>305.93105800000001</v>
      </c>
      <c r="J10" s="107">
        <v>5.8430000000000009</v>
      </c>
      <c r="K10" s="107">
        <v>26.913</v>
      </c>
      <c r="L10" s="1"/>
      <c r="M10" s="38"/>
      <c r="N10" s="38"/>
    </row>
    <row r="11" spans="1:14" ht="15.95" customHeight="1" x14ac:dyDescent="0.25">
      <c r="A11" s="3"/>
      <c r="B11" s="14" t="s">
        <v>28</v>
      </c>
      <c r="C11" s="107">
        <v>598.99999800000001</v>
      </c>
      <c r="D11" s="107">
        <v>1.0500889</v>
      </c>
      <c r="E11" s="107">
        <v>0.81738100000000025</v>
      </c>
      <c r="F11" s="107">
        <v>0.35002963333333337</v>
      </c>
      <c r="G11" s="108">
        <v>4.9727626666666662</v>
      </c>
      <c r="H11" s="108">
        <v>0.27369500000000002</v>
      </c>
      <c r="I11" s="108">
        <v>0.269924</v>
      </c>
      <c r="J11" s="108">
        <v>0.26900000000000002</v>
      </c>
      <c r="K11" s="108">
        <v>0.81500000000000006</v>
      </c>
      <c r="L11" s="82"/>
      <c r="M11" s="38"/>
      <c r="N11" s="38"/>
    </row>
    <row r="12" spans="1:14" ht="15.95" customHeight="1" x14ac:dyDescent="0.2">
      <c r="A12" s="3"/>
      <c r="B12" s="15" t="s">
        <v>40</v>
      </c>
      <c r="C12" s="66">
        <f t="shared" ref="C12:K12" si="0">SUM(C10:C11)</f>
        <v>17500.999997999999</v>
      </c>
      <c r="D12" s="67">
        <f t="shared" si="0"/>
        <v>835.68657129999997</v>
      </c>
      <c r="E12" s="67">
        <f t="shared" si="0"/>
        <v>827.59749260833314</v>
      </c>
      <c r="F12" s="67">
        <f t="shared" si="0"/>
        <v>278.56219043333334</v>
      </c>
      <c r="G12" s="67">
        <f t="shared" si="0"/>
        <v>323.89557993333324</v>
      </c>
      <c r="H12" s="67">
        <f t="shared" si="0"/>
        <v>231.215687</v>
      </c>
      <c r="I12" s="67">
        <f t="shared" si="0"/>
        <v>306.20098200000001</v>
      </c>
      <c r="J12" s="67">
        <f t="shared" si="0"/>
        <v>6.112000000000001</v>
      </c>
      <c r="K12" s="67">
        <f t="shared" si="0"/>
        <v>27.728000000000002</v>
      </c>
      <c r="L12" s="39"/>
      <c r="M12" s="38"/>
      <c r="N12" s="38"/>
    </row>
    <row r="13" spans="1:14" ht="15.95" customHeight="1" x14ac:dyDescent="0.2">
      <c r="A13" s="3"/>
      <c r="B13" s="16" t="s">
        <v>30</v>
      </c>
      <c r="C13" s="66"/>
      <c r="D13" s="67"/>
      <c r="E13" s="67"/>
      <c r="F13" s="67"/>
      <c r="G13" s="68"/>
      <c r="H13" s="68"/>
      <c r="I13" s="68"/>
      <c r="J13" s="68"/>
      <c r="K13" s="68"/>
      <c r="L13" s="39"/>
      <c r="M13" s="38"/>
      <c r="N13" s="38"/>
    </row>
    <row r="14" spans="1:14" ht="15.95" customHeight="1" x14ac:dyDescent="0.2">
      <c r="A14" s="3"/>
      <c r="B14" s="14" t="s">
        <v>31</v>
      </c>
      <c r="C14" s="71">
        <v>1445.0000050000001</v>
      </c>
      <c r="D14" s="108">
        <v>86.261931700000005</v>
      </c>
      <c r="E14" s="108">
        <v>82.113038000000003</v>
      </c>
      <c r="F14" s="108">
        <v>28.753977233333334</v>
      </c>
      <c r="G14" s="108">
        <v>27.923484418666664</v>
      </c>
      <c r="H14" s="108">
        <v>28.006110999999997</v>
      </c>
      <c r="I14" s="108">
        <v>27.195694000000003</v>
      </c>
      <c r="J14" s="108">
        <v>1.3660000000000001</v>
      </c>
      <c r="K14" s="108">
        <v>3.7589999999999999</v>
      </c>
      <c r="L14" s="39"/>
      <c r="M14" s="38"/>
      <c r="N14" s="38"/>
    </row>
    <row r="15" spans="1:14" ht="32.25" customHeight="1" x14ac:dyDescent="0.2">
      <c r="A15" s="3"/>
      <c r="B15" s="14" t="s">
        <v>77</v>
      </c>
      <c r="C15" s="23">
        <v>3800.0000019999998</v>
      </c>
      <c r="D15" s="109">
        <v>213.0309972</v>
      </c>
      <c r="E15" s="109">
        <v>202.12994</v>
      </c>
      <c r="F15" s="109">
        <v>71.010332399999996</v>
      </c>
      <c r="G15" s="109">
        <v>64.027747466666668</v>
      </c>
      <c r="H15" s="109">
        <v>70.463636000000008</v>
      </c>
      <c r="I15" s="109">
        <v>61.840525</v>
      </c>
      <c r="J15" s="109">
        <v>2.4780000000000002</v>
      </c>
      <c r="K15" s="109">
        <v>8.3019999999999996</v>
      </c>
      <c r="L15" s="39"/>
      <c r="M15" s="38"/>
      <c r="N15" s="38"/>
    </row>
    <row r="16" spans="1:14" ht="15.95" customHeight="1" x14ac:dyDescent="0.2">
      <c r="A16" s="3"/>
      <c r="B16" s="15" t="s">
        <v>41</v>
      </c>
      <c r="C16" s="66">
        <f t="shared" ref="C16:K16" si="1">SUM(C14:C15)</f>
        <v>5245.0000069999996</v>
      </c>
      <c r="D16" s="67">
        <f t="shared" si="1"/>
        <v>299.29292889999999</v>
      </c>
      <c r="E16" s="67">
        <f t="shared" si="1"/>
        <v>284.24297799999999</v>
      </c>
      <c r="F16" s="67">
        <f t="shared" si="1"/>
        <v>99.764309633333326</v>
      </c>
      <c r="G16" s="67">
        <f t="shared" si="1"/>
        <v>91.951231885333328</v>
      </c>
      <c r="H16" s="67">
        <f t="shared" si="1"/>
        <v>98.469747000000012</v>
      </c>
      <c r="I16" s="67">
        <f t="shared" si="1"/>
        <v>89.036219000000003</v>
      </c>
      <c r="J16" s="67">
        <f t="shared" si="1"/>
        <v>3.8440000000000003</v>
      </c>
      <c r="K16" s="67">
        <f t="shared" si="1"/>
        <v>12.061</v>
      </c>
      <c r="L16" s="39"/>
      <c r="M16" s="38"/>
      <c r="N16" s="38"/>
    </row>
    <row r="17" spans="1:20" ht="15.95" customHeight="1" x14ac:dyDescent="0.2">
      <c r="A17" s="3"/>
      <c r="B17" s="17" t="s">
        <v>33</v>
      </c>
      <c r="C17" s="91">
        <f t="shared" ref="C17:K17" si="2">C12+C16</f>
        <v>22746.000004999998</v>
      </c>
      <c r="D17" s="70">
        <f t="shared" si="2"/>
        <v>1134.9795002000001</v>
      </c>
      <c r="E17" s="70">
        <f t="shared" si="2"/>
        <v>1111.8404706083331</v>
      </c>
      <c r="F17" s="70">
        <f t="shared" si="2"/>
        <v>378.32650006666665</v>
      </c>
      <c r="G17" s="70">
        <f t="shared" si="2"/>
        <v>415.84681181866654</v>
      </c>
      <c r="H17" s="70">
        <f t="shared" si="2"/>
        <v>329.68543399999999</v>
      </c>
      <c r="I17" s="70">
        <f t="shared" si="2"/>
        <v>395.23720100000003</v>
      </c>
      <c r="J17" s="70">
        <f t="shared" si="2"/>
        <v>9.9560000000000013</v>
      </c>
      <c r="K17" s="70">
        <f t="shared" si="2"/>
        <v>39.789000000000001</v>
      </c>
      <c r="L17" s="21"/>
      <c r="M17" s="38"/>
      <c r="N17" s="38"/>
    </row>
    <row r="18" spans="1:20" ht="15.95" customHeight="1" x14ac:dyDescent="0.2">
      <c r="A18" s="18"/>
      <c r="B18" s="19" t="s">
        <v>44</v>
      </c>
      <c r="C18" s="25"/>
      <c r="D18" s="72"/>
      <c r="E18" s="68">
        <f>E17/D17*100</f>
        <v>97.961282156409908</v>
      </c>
      <c r="F18" s="72"/>
      <c r="G18" s="73"/>
      <c r="H18" s="73"/>
      <c r="I18" s="73">
        <f>I17/F17*100</f>
        <v>104.46986952549014</v>
      </c>
      <c r="J18" s="73"/>
      <c r="K18" s="73">
        <f>K17/E17*100</f>
        <v>3.578660882728061</v>
      </c>
      <c r="L18" s="21"/>
      <c r="M18" s="62"/>
      <c r="N18" s="62"/>
      <c r="O18" s="41"/>
      <c r="P18" s="41"/>
      <c r="Q18" s="41"/>
      <c r="R18" s="41"/>
      <c r="S18" s="41"/>
      <c r="T18" s="41"/>
    </row>
    <row r="19" spans="1:20" ht="15.95" customHeight="1" x14ac:dyDescent="0.2">
      <c r="A19" s="2">
        <v>2</v>
      </c>
      <c r="B19" s="20" t="s">
        <v>34</v>
      </c>
      <c r="C19" s="86"/>
      <c r="D19" s="87"/>
      <c r="E19" s="87"/>
      <c r="F19" s="87"/>
      <c r="G19" s="88"/>
      <c r="H19" s="88"/>
      <c r="I19" s="88"/>
      <c r="J19" s="88"/>
      <c r="K19" s="88"/>
      <c r="L19" s="26"/>
      <c r="M19" s="62"/>
      <c r="N19" s="62"/>
      <c r="O19" s="41"/>
      <c r="P19" s="41"/>
      <c r="Q19" s="41"/>
      <c r="R19" s="41"/>
      <c r="S19" s="41"/>
      <c r="T19" s="41"/>
    </row>
    <row r="20" spans="1:20" ht="15.95" customHeight="1" x14ac:dyDescent="0.2">
      <c r="A20" s="3"/>
      <c r="B20" s="4" t="s">
        <v>35</v>
      </c>
      <c r="C20" s="71">
        <v>2708</v>
      </c>
      <c r="D20" s="85">
        <v>153.44999999999999</v>
      </c>
      <c r="E20" s="85">
        <v>160.22</v>
      </c>
      <c r="F20" s="85">
        <v>51.15</v>
      </c>
      <c r="G20" s="85">
        <v>40.299999999999997</v>
      </c>
      <c r="H20" s="85">
        <v>53.92</v>
      </c>
      <c r="I20" s="85">
        <v>55.02</v>
      </c>
      <c r="J20" s="85">
        <v>1.54</v>
      </c>
      <c r="K20" s="85">
        <v>4.62</v>
      </c>
      <c r="L20" s="21"/>
      <c r="M20" s="118"/>
      <c r="N20" s="119"/>
      <c r="O20" s="119"/>
      <c r="P20" s="120"/>
      <c r="Q20" s="120"/>
      <c r="R20" s="120"/>
      <c r="S20" s="121"/>
      <c r="T20" s="41"/>
    </row>
    <row r="21" spans="1:20" ht="15.95" customHeight="1" x14ac:dyDescent="0.2">
      <c r="A21" s="3"/>
      <c r="B21" s="8" t="s">
        <v>42</v>
      </c>
      <c r="C21" s="71">
        <v>198</v>
      </c>
      <c r="D21" s="110">
        <v>12.41</v>
      </c>
      <c r="E21" s="122">
        <v>14.94</v>
      </c>
      <c r="F21" s="110">
        <v>4.1399999999999997</v>
      </c>
      <c r="G21" s="110">
        <v>2.15</v>
      </c>
      <c r="H21" s="123">
        <v>4.9800000000000004</v>
      </c>
      <c r="I21" s="123">
        <v>4.9800000000000004</v>
      </c>
      <c r="J21" s="123">
        <v>0</v>
      </c>
      <c r="K21" s="123">
        <v>0</v>
      </c>
      <c r="L21" s="21"/>
      <c r="M21" s="62"/>
      <c r="N21" s="62"/>
      <c r="O21" s="41"/>
      <c r="P21" s="41"/>
      <c r="Q21" s="41"/>
      <c r="R21" s="41"/>
      <c r="S21" s="41"/>
      <c r="T21" s="41"/>
    </row>
    <row r="22" spans="1:20" ht="15.95" customHeight="1" x14ac:dyDescent="0.2">
      <c r="A22" s="2"/>
      <c r="B22" s="5" t="s">
        <v>36</v>
      </c>
      <c r="C22" s="66">
        <f>C20+C21</f>
        <v>2906</v>
      </c>
      <c r="D22" s="67">
        <f t="shared" ref="D22:K22" si="3">SUM(D20:D21)</f>
        <v>165.85999999999999</v>
      </c>
      <c r="E22" s="67">
        <f t="shared" si="3"/>
        <v>175.16</v>
      </c>
      <c r="F22" s="67">
        <f t="shared" si="3"/>
        <v>55.29</v>
      </c>
      <c r="G22" s="67">
        <f t="shared" si="3"/>
        <v>42.449999999999996</v>
      </c>
      <c r="H22" s="67">
        <f t="shared" si="3"/>
        <v>58.900000000000006</v>
      </c>
      <c r="I22" s="67">
        <f t="shared" si="3"/>
        <v>60</v>
      </c>
      <c r="J22" s="67">
        <f t="shared" si="3"/>
        <v>1.54</v>
      </c>
      <c r="K22" s="67">
        <f t="shared" si="3"/>
        <v>4.62</v>
      </c>
      <c r="L22" s="21"/>
      <c r="M22" s="38"/>
      <c r="N22" s="38"/>
    </row>
    <row r="23" spans="1:20" ht="15.95" customHeight="1" x14ac:dyDescent="0.2">
      <c r="A23" s="18"/>
      <c r="B23" s="7" t="s">
        <v>44</v>
      </c>
      <c r="C23" s="25"/>
      <c r="D23" s="72"/>
      <c r="E23" s="68">
        <f>E22/D22*100</f>
        <v>105.60713855058484</v>
      </c>
      <c r="F23" s="72"/>
      <c r="G23" s="73"/>
      <c r="H23" s="73"/>
      <c r="I23" s="73">
        <f>I22/F22*100</f>
        <v>108.51871947911013</v>
      </c>
      <c r="J23" s="73"/>
      <c r="K23" s="73"/>
      <c r="L23" s="21"/>
      <c r="M23" s="38"/>
      <c r="N23" s="38"/>
    </row>
    <row r="24" spans="1:20" ht="15.95" customHeight="1" x14ac:dyDescent="0.2">
      <c r="A24" s="2">
        <v>3</v>
      </c>
      <c r="B24" s="10" t="s">
        <v>37</v>
      </c>
      <c r="C24" s="74"/>
      <c r="D24" s="75"/>
      <c r="E24" s="75"/>
      <c r="F24" s="75"/>
      <c r="G24" s="76"/>
      <c r="H24" s="76"/>
      <c r="I24" s="76"/>
      <c r="J24" s="76"/>
      <c r="K24" s="76"/>
      <c r="L24" s="26"/>
      <c r="M24" s="38"/>
      <c r="N24" s="38"/>
    </row>
    <row r="25" spans="1:20" ht="15.95" customHeight="1" x14ac:dyDescent="0.25">
      <c r="A25" s="3"/>
      <c r="B25" s="8" t="s">
        <v>28</v>
      </c>
      <c r="C25" s="113">
        <v>4109.3041000000003</v>
      </c>
      <c r="D25" s="113">
        <v>170.9527911415525</v>
      </c>
      <c r="E25" s="113">
        <v>206.38200000000001</v>
      </c>
      <c r="F25" s="113">
        <v>85.476395570776248</v>
      </c>
      <c r="G25" s="113">
        <v>88.5</v>
      </c>
      <c r="H25" s="113">
        <v>68.813000000000002</v>
      </c>
      <c r="I25" s="113">
        <v>68.340999999999994</v>
      </c>
      <c r="J25" s="113">
        <v>0.218</v>
      </c>
      <c r="K25" s="113">
        <v>0.627</v>
      </c>
      <c r="L25" s="1"/>
      <c r="M25" s="38"/>
      <c r="N25" s="38"/>
    </row>
    <row r="26" spans="1:20" ht="15.95" customHeight="1" x14ac:dyDescent="0.2">
      <c r="A26" s="3"/>
      <c r="B26" s="8" t="s">
        <v>63</v>
      </c>
      <c r="C26" s="71">
        <v>39.149999999999991</v>
      </c>
      <c r="D26" s="85">
        <v>1.5016438356164383</v>
      </c>
      <c r="E26" s="85">
        <v>4.3710000000000004</v>
      </c>
      <c r="F26" s="85">
        <v>0.75082191780821916</v>
      </c>
      <c r="G26" s="85">
        <v>0.91900000000000004</v>
      </c>
      <c r="H26" s="85">
        <v>1.462</v>
      </c>
      <c r="I26" s="85">
        <v>1.45</v>
      </c>
      <c r="J26" s="85">
        <v>1E-3</v>
      </c>
      <c r="K26" s="85">
        <v>5.0000000000000001E-3</v>
      </c>
      <c r="L26" s="1"/>
      <c r="M26" s="38"/>
      <c r="N26" s="38"/>
    </row>
    <row r="27" spans="1:20" ht="15.95" customHeight="1" x14ac:dyDescent="0.2">
      <c r="A27" s="3"/>
      <c r="B27" s="8" t="s">
        <v>27</v>
      </c>
      <c r="C27" s="71">
        <v>1773.1899999999998</v>
      </c>
      <c r="D27" s="85">
        <v>67.344666666666669</v>
      </c>
      <c r="E27" s="85">
        <v>121.753</v>
      </c>
      <c r="F27" s="85">
        <v>33.672333333333334</v>
      </c>
      <c r="G27" s="85">
        <v>44.127000000000002</v>
      </c>
      <c r="H27" s="85">
        <v>39.58</v>
      </c>
      <c r="I27" s="85">
        <v>40.917000000000002</v>
      </c>
      <c r="J27" s="85">
        <v>0.312</v>
      </c>
      <c r="K27" s="85">
        <v>0.71699999999999997</v>
      </c>
      <c r="L27" s="39"/>
      <c r="M27" s="38"/>
      <c r="N27" s="38"/>
    </row>
    <row r="28" spans="1:20" ht="15.95" customHeight="1" x14ac:dyDescent="0.2">
      <c r="A28" s="3"/>
      <c r="B28" s="11" t="s">
        <v>40</v>
      </c>
      <c r="C28" s="24">
        <f>SUM(C25:C27)</f>
        <v>5921.6440999999995</v>
      </c>
      <c r="D28" s="68">
        <f>SUM(D25:D27)</f>
        <v>239.79910164383563</v>
      </c>
      <c r="E28" s="68">
        <f t="shared" ref="E28:K28" si="4">SUM(E25:E27)</f>
        <v>332.50600000000003</v>
      </c>
      <c r="F28" s="68">
        <f t="shared" si="4"/>
        <v>119.89955082191781</v>
      </c>
      <c r="G28" s="68">
        <f t="shared" si="4"/>
        <v>133.54599999999999</v>
      </c>
      <c r="H28" s="68">
        <f t="shared" si="4"/>
        <v>109.855</v>
      </c>
      <c r="I28" s="68">
        <f t="shared" si="4"/>
        <v>110.708</v>
      </c>
      <c r="J28" s="68">
        <f t="shared" si="4"/>
        <v>0.53100000000000003</v>
      </c>
      <c r="K28" s="68">
        <f t="shared" si="4"/>
        <v>1.349</v>
      </c>
      <c r="L28" s="39"/>
      <c r="M28" s="38"/>
      <c r="N28" s="38"/>
    </row>
    <row r="29" spans="1:20" ht="15.95" customHeight="1" x14ac:dyDescent="0.2">
      <c r="A29" s="3"/>
      <c r="B29" s="8" t="s">
        <v>30</v>
      </c>
      <c r="C29" s="71">
        <v>1251.3046100000001</v>
      </c>
      <c r="D29" s="85">
        <v>46.008204472789878</v>
      </c>
      <c r="E29" s="85">
        <v>74.936000000000007</v>
      </c>
      <c r="F29" s="85">
        <v>23.004102236394939</v>
      </c>
      <c r="G29" s="85">
        <v>20.696000000000002</v>
      </c>
      <c r="H29" s="85">
        <v>24.763000000000002</v>
      </c>
      <c r="I29" s="85">
        <v>24.856999999999999</v>
      </c>
      <c r="J29" s="85">
        <v>1.107</v>
      </c>
      <c r="K29" s="85">
        <v>3.4319999999999999</v>
      </c>
      <c r="L29" s="39"/>
      <c r="M29" s="38"/>
      <c r="N29" s="38"/>
    </row>
    <row r="30" spans="1:20" ht="15.95" customHeight="1" x14ac:dyDescent="0.2">
      <c r="A30" s="3"/>
      <c r="B30" s="8" t="s">
        <v>48</v>
      </c>
      <c r="C30" s="71">
        <v>1252.49</v>
      </c>
      <c r="D30" s="85">
        <v>23.753884703196348</v>
      </c>
      <c r="E30" s="85">
        <v>25.71</v>
      </c>
      <c r="F30" s="85">
        <v>11.876942351598174</v>
      </c>
      <c r="G30" s="85">
        <v>7.0140000000000002</v>
      </c>
      <c r="H30" s="85">
        <v>8.6289999999999996</v>
      </c>
      <c r="I30" s="85">
        <v>8.5510000000000002</v>
      </c>
      <c r="J30" s="85">
        <v>2.9249999999999998</v>
      </c>
      <c r="K30" s="85">
        <v>8.4629999999999992</v>
      </c>
      <c r="L30" s="39"/>
      <c r="M30" s="38"/>
      <c r="N30" s="38"/>
    </row>
    <row r="31" spans="1:20" ht="15.95" customHeight="1" x14ac:dyDescent="0.2">
      <c r="A31" s="3"/>
      <c r="B31" s="5" t="s">
        <v>38</v>
      </c>
      <c r="C31" s="24">
        <f t="shared" ref="C31:K31" si="5">SUM(C28:C30)</f>
        <v>8425.4387100000004</v>
      </c>
      <c r="D31" s="68">
        <f t="shared" ref="D31" si="6">SUM(D28:D30)</f>
        <v>309.56119081982183</v>
      </c>
      <c r="E31" s="68">
        <f t="shared" si="5"/>
        <v>433.15199999999999</v>
      </c>
      <c r="F31" s="68">
        <f t="shared" si="5"/>
        <v>154.78059540991092</v>
      </c>
      <c r="G31" s="68">
        <f t="shared" si="5"/>
        <v>161.256</v>
      </c>
      <c r="H31" s="68">
        <f t="shared" si="5"/>
        <v>143.24699999999999</v>
      </c>
      <c r="I31" s="68">
        <f t="shared" si="5"/>
        <v>144.11599999999999</v>
      </c>
      <c r="J31" s="68">
        <f t="shared" si="5"/>
        <v>4.5629999999999997</v>
      </c>
      <c r="K31" s="68">
        <f t="shared" si="5"/>
        <v>13.244</v>
      </c>
      <c r="L31" s="39"/>
      <c r="M31" s="38"/>
      <c r="N31" s="38"/>
    </row>
    <row r="32" spans="1:20" ht="15.95" customHeight="1" x14ac:dyDescent="0.2">
      <c r="A32" s="3"/>
      <c r="B32" s="7" t="s">
        <v>44</v>
      </c>
      <c r="C32" s="25"/>
      <c r="D32" s="72"/>
      <c r="E32" s="68">
        <f>E31/D31*100</f>
        <v>139.92451665303014</v>
      </c>
      <c r="F32" s="72"/>
      <c r="G32" s="73"/>
      <c r="H32" s="73"/>
      <c r="I32" s="73">
        <f>I31/F31*100</f>
        <v>93.109862782432444</v>
      </c>
      <c r="J32" s="73"/>
      <c r="K32" s="73">
        <f>K31*100/E31</f>
        <v>3.0575871749408985</v>
      </c>
      <c r="L32" s="26"/>
    </row>
    <row r="33" spans="1:14" ht="15.95" customHeight="1" x14ac:dyDescent="0.2">
      <c r="A33" s="9"/>
      <c r="B33" s="9" t="s">
        <v>43</v>
      </c>
      <c r="C33" s="114">
        <f t="shared" ref="C33:K33" si="7">C17+C22+C31</f>
        <v>34077.438714999997</v>
      </c>
      <c r="D33" s="73">
        <f t="shared" si="7"/>
        <v>1610.4006910198218</v>
      </c>
      <c r="E33" s="73">
        <f t="shared" si="7"/>
        <v>1720.1524706083333</v>
      </c>
      <c r="F33" s="73">
        <f t="shared" si="7"/>
        <v>588.39709547657753</v>
      </c>
      <c r="G33" s="73">
        <f t="shared" si="7"/>
        <v>619.55281181866656</v>
      </c>
      <c r="H33" s="73">
        <f t="shared" si="7"/>
        <v>531.83243399999992</v>
      </c>
      <c r="I33" s="73">
        <f t="shared" si="7"/>
        <v>599.35320100000001</v>
      </c>
      <c r="J33" s="73">
        <f t="shared" si="7"/>
        <v>16.059000000000001</v>
      </c>
      <c r="K33" s="73">
        <f t="shared" si="7"/>
        <v>57.652999999999999</v>
      </c>
      <c r="L33" s="40"/>
      <c r="M33" s="38"/>
      <c r="N33" s="38"/>
    </row>
    <row r="34" spans="1:14" ht="15.95" customHeight="1" x14ac:dyDescent="0.2">
      <c r="A34" s="7"/>
      <c r="B34" s="7" t="s">
        <v>44</v>
      </c>
      <c r="C34" s="25"/>
      <c r="D34" s="72"/>
      <c r="E34" s="68">
        <f>E33/D33*100</f>
        <v>106.81518458111245</v>
      </c>
      <c r="F34" s="72"/>
      <c r="G34" s="73"/>
      <c r="H34" s="73"/>
      <c r="I34" s="73">
        <f>I33/F33*100</f>
        <v>101.86202576587304</v>
      </c>
      <c r="J34" s="73"/>
      <c r="K34" s="73"/>
      <c r="L34" s="41"/>
    </row>
    <row r="35" spans="1:14" x14ac:dyDescent="0.2">
      <c r="A35" s="42"/>
      <c r="K35" s="35"/>
      <c r="L35" s="35"/>
      <c r="M35" s="29"/>
      <c r="N35" s="29"/>
    </row>
    <row r="36" spans="1:14" x14ac:dyDescent="0.2">
      <c r="K36" s="43"/>
      <c r="L36" s="35"/>
      <c r="M36" s="29"/>
      <c r="N36" s="29"/>
    </row>
    <row r="37" spans="1:14" x14ac:dyDescent="0.2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35"/>
      <c r="M37" s="29"/>
      <c r="N37" s="29"/>
    </row>
    <row r="38" spans="1:14" x14ac:dyDescent="0.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35"/>
      <c r="M38" s="29"/>
      <c r="N38" s="29"/>
    </row>
    <row r="39" spans="1:14" x14ac:dyDescent="0.2">
      <c r="K39" s="35"/>
      <c r="L39" s="35"/>
      <c r="M39" s="29"/>
      <c r="N39" s="29"/>
    </row>
    <row r="40" spans="1:14" x14ac:dyDescent="0.2">
      <c r="B40" s="44"/>
      <c r="K40" s="35"/>
      <c r="L40" s="35"/>
      <c r="M40" s="29"/>
      <c r="N40" s="29"/>
    </row>
    <row r="41" spans="1:14" x14ac:dyDescent="0.2">
      <c r="K41" s="35"/>
      <c r="L41" s="35"/>
      <c r="M41" s="29"/>
      <c r="N41" s="29"/>
    </row>
    <row r="42" spans="1:14" ht="20.25" customHeight="1" x14ac:dyDescent="0.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35"/>
      <c r="M42" s="29"/>
      <c r="N42" s="29"/>
    </row>
    <row r="43" spans="1:14" ht="9.75" customHeight="1" x14ac:dyDescent="0.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35"/>
      <c r="M43" s="29"/>
      <c r="N43" s="29"/>
    </row>
  </sheetData>
  <customSheetViews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SheetLayoutView="9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L15" sqref="L15"/>
    </sheetView>
  </sheetViews>
  <sheetFormatPr defaultColWidth="9.140625" defaultRowHeight="12.75" x14ac:dyDescent="0.2"/>
  <cols>
    <col min="1" max="1" width="6.5703125" style="29" customWidth="1"/>
    <col min="2" max="2" width="38.140625" style="29" customWidth="1"/>
    <col min="3" max="3" width="9.7109375" style="33" customWidth="1"/>
    <col min="4" max="5" width="15.7109375" style="29" customWidth="1"/>
    <col min="6" max="6" width="9.7109375" style="29" customWidth="1"/>
    <col min="7" max="9" width="15.7109375" style="29" customWidth="1"/>
    <col min="10" max="10" width="11.140625" style="29" customWidth="1"/>
    <col min="11" max="11" width="11.28515625" style="29" customWidth="1"/>
    <col min="12" max="16" width="14.140625" style="29" customWidth="1"/>
    <col min="17" max="16384" width="9.140625" style="29"/>
  </cols>
  <sheetData>
    <row r="1" spans="1:20" ht="18" customHeight="1" x14ac:dyDescent="0.2">
      <c r="A1" s="143" t="s">
        <v>81</v>
      </c>
      <c r="B1" s="143"/>
      <c r="C1" s="143"/>
      <c r="D1" s="143"/>
      <c r="E1" s="143"/>
      <c r="F1" s="143"/>
      <c r="G1" s="143"/>
      <c r="H1" s="143"/>
      <c r="I1" s="143"/>
      <c r="J1" s="45"/>
      <c r="K1" s="45"/>
      <c r="L1" s="45"/>
      <c r="M1" s="45"/>
      <c r="N1" s="45"/>
      <c r="O1" s="45"/>
      <c r="P1" s="45"/>
    </row>
    <row r="2" spans="1:20" ht="20.100000000000001" customHeight="1" x14ac:dyDescent="0.2">
      <c r="A2" s="34"/>
      <c r="B2" s="46"/>
      <c r="C2" s="4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0" ht="24.75" customHeight="1" x14ac:dyDescent="0.2">
      <c r="A3" s="138" t="s">
        <v>0</v>
      </c>
      <c r="B3" s="138" t="s">
        <v>49</v>
      </c>
      <c r="C3" s="137"/>
      <c r="D3" s="137"/>
      <c r="E3" s="137"/>
      <c r="F3" s="137"/>
      <c r="G3" s="137"/>
      <c r="H3" s="137"/>
      <c r="I3" s="137"/>
    </row>
    <row r="4" spans="1:20" ht="61.5" customHeight="1" x14ac:dyDescent="0.2">
      <c r="A4" s="138"/>
      <c r="B4" s="138"/>
      <c r="C4" s="131" t="s">
        <v>84</v>
      </c>
      <c r="D4" s="80" t="s">
        <v>24</v>
      </c>
      <c r="E4" s="80" t="s">
        <v>17</v>
      </c>
      <c r="F4" s="80" t="s">
        <v>16</v>
      </c>
      <c r="G4" s="80" t="s">
        <v>23</v>
      </c>
      <c r="H4" s="80" t="s">
        <v>22</v>
      </c>
      <c r="I4" s="80" t="s">
        <v>18</v>
      </c>
    </row>
    <row r="5" spans="1:20" ht="15.95" customHeight="1" x14ac:dyDescent="0.2">
      <c r="A5" s="79" t="s">
        <v>64</v>
      </c>
      <c r="B5" s="79" t="s">
        <v>65</v>
      </c>
      <c r="C5" s="79" t="s">
        <v>66</v>
      </c>
      <c r="D5" s="79" t="s">
        <v>67</v>
      </c>
      <c r="E5" s="79" t="s">
        <v>68</v>
      </c>
      <c r="F5" s="79" t="s">
        <v>69</v>
      </c>
      <c r="G5" s="79" t="s">
        <v>70</v>
      </c>
      <c r="H5" s="79" t="s">
        <v>71</v>
      </c>
      <c r="I5" s="79" t="s">
        <v>72</v>
      </c>
      <c r="R5" s="48" t="s">
        <v>1</v>
      </c>
      <c r="S5" s="48" t="s">
        <v>2</v>
      </c>
      <c r="T5" s="49" t="s">
        <v>3</v>
      </c>
    </row>
    <row r="6" spans="1:20" ht="20.100000000000001" customHeight="1" x14ac:dyDescent="0.2">
      <c r="A6" s="142" t="s">
        <v>62</v>
      </c>
      <c r="B6" s="142" t="s">
        <v>59</v>
      </c>
      <c r="C6" s="142"/>
      <c r="D6" s="142"/>
      <c r="E6" s="142"/>
      <c r="F6" s="142"/>
      <c r="G6" s="142"/>
      <c r="H6" s="142"/>
      <c r="I6" s="142"/>
      <c r="R6" s="29" t="s">
        <v>4</v>
      </c>
      <c r="S6" s="29" t="s">
        <v>5</v>
      </c>
      <c r="T6" s="29" t="s">
        <v>6</v>
      </c>
    </row>
    <row r="7" spans="1:20" ht="15.95" customHeight="1" x14ac:dyDescent="0.2">
      <c r="A7" s="92">
        <v>1</v>
      </c>
      <c r="B7" s="93" t="s">
        <v>50</v>
      </c>
      <c r="C7" s="128">
        <v>1588.9999999999998</v>
      </c>
      <c r="D7" s="129">
        <v>102.89999999999999</v>
      </c>
      <c r="E7" s="129">
        <v>117.38860589812329</v>
      </c>
      <c r="F7" s="128">
        <v>34.299999999999997</v>
      </c>
      <c r="G7" s="128">
        <v>31.033333333333335</v>
      </c>
      <c r="H7" s="128">
        <v>39.522788203753329</v>
      </c>
      <c r="I7" s="128">
        <v>39.828471849865934</v>
      </c>
      <c r="R7" s="48" t="s">
        <v>7</v>
      </c>
      <c r="S7" s="48" t="s">
        <v>8</v>
      </c>
      <c r="T7" s="50" t="s">
        <v>9</v>
      </c>
    </row>
    <row r="8" spans="1:20" ht="15.95" customHeight="1" x14ac:dyDescent="0.2">
      <c r="A8" s="92">
        <v>2</v>
      </c>
      <c r="B8" s="93" t="s">
        <v>51</v>
      </c>
      <c r="C8" s="116">
        <v>416.00000000000006</v>
      </c>
      <c r="D8" s="130">
        <v>19.599999999999998</v>
      </c>
      <c r="E8" s="130">
        <v>15.140492603337965</v>
      </c>
      <c r="F8" s="116">
        <v>6.5333333333333341</v>
      </c>
      <c r="G8" s="116">
        <v>4.4333333333333336</v>
      </c>
      <c r="H8" s="116">
        <v>5.0491290784633645</v>
      </c>
      <c r="I8" s="116">
        <v>5.0275112821305363</v>
      </c>
      <c r="R8" s="48"/>
      <c r="S8" s="48"/>
      <c r="T8" s="50"/>
    </row>
    <row r="9" spans="1:20" ht="15.95" customHeight="1" x14ac:dyDescent="0.2">
      <c r="A9" s="92">
        <v>3</v>
      </c>
      <c r="B9" s="93" t="s">
        <v>52</v>
      </c>
      <c r="C9" s="116">
        <v>34</v>
      </c>
      <c r="D9" s="130">
        <v>2.1</v>
      </c>
      <c r="E9" s="130">
        <v>1.8778949999999994</v>
      </c>
      <c r="F9" s="116">
        <v>0.7</v>
      </c>
      <c r="G9" s="116">
        <v>0.7</v>
      </c>
      <c r="H9" s="116">
        <v>0.60565500000000005</v>
      </c>
      <c r="I9" s="116">
        <v>0.66469499999999937</v>
      </c>
      <c r="R9" s="48"/>
      <c r="S9" s="48"/>
      <c r="T9" s="50"/>
    </row>
    <row r="10" spans="1:20" ht="15.95" customHeight="1" x14ac:dyDescent="0.2">
      <c r="A10" s="92">
        <v>4</v>
      </c>
      <c r="B10" s="93" t="s">
        <v>53</v>
      </c>
      <c r="C10" s="116">
        <v>590</v>
      </c>
      <c r="D10" s="130">
        <v>34.299999999999997</v>
      </c>
      <c r="E10" s="130">
        <v>34.098494397759104</v>
      </c>
      <c r="F10" s="116">
        <v>11.433333333333334</v>
      </c>
      <c r="G10" s="116">
        <v>12.6</v>
      </c>
      <c r="H10" s="116">
        <v>11.388585434173672</v>
      </c>
      <c r="I10" s="116">
        <v>11.369222689075627</v>
      </c>
      <c r="R10" s="48"/>
      <c r="S10" s="48"/>
      <c r="T10" s="50"/>
    </row>
    <row r="11" spans="1:20" ht="15.95" customHeight="1" x14ac:dyDescent="0.2">
      <c r="A11" s="92">
        <v>5</v>
      </c>
      <c r="B11" s="93" t="s">
        <v>54</v>
      </c>
      <c r="C11" s="116">
        <v>570</v>
      </c>
      <c r="D11" s="130">
        <v>34.299999999999997</v>
      </c>
      <c r="E11" s="130">
        <v>33.172303006335646</v>
      </c>
      <c r="F11" s="116">
        <v>11.433333333333334</v>
      </c>
      <c r="G11" s="116">
        <v>11.9</v>
      </c>
      <c r="H11" s="116">
        <v>11.080285235817881</v>
      </c>
      <c r="I11" s="116">
        <v>10.852973911383707</v>
      </c>
      <c r="R11" s="48"/>
      <c r="S11" s="48"/>
      <c r="T11" s="50"/>
    </row>
    <row r="12" spans="1:20" ht="15.95" customHeight="1" x14ac:dyDescent="0.2">
      <c r="A12" s="92">
        <v>6</v>
      </c>
      <c r="B12" s="93" t="s">
        <v>55</v>
      </c>
      <c r="C12" s="116">
        <v>871.99999999999989</v>
      </c>
      <c r="D12" s="130">
        <v>32.200000000000003</v>
      </c>
      <c r="E12" s="130">
        <v>33.419879102614615</v>
      </c>
      <c r="F12" s="116">
        <v>10.733333333333333</v>
      </c>
      <c r="G12" s="116">
        <v>13.766666666666667</v>
      </c>
      <c r="H12" s="116">
        <v>11.282945821070445</v>
      </c>
      <c r="I12" s="116">
        <v>11.201688631752521</v>
      </c>
      <c r="R12" s="48"/>
      <c r="S12" s="48"/>
      <c r="T12" s="50"/>
    </row>
    <row r="13" spans="1:20" ht="15.95" customHeight="1" x14ac:dyDescent="0.2">
      <c r="A13" s="92">
        <v>7</v>
      </c>
      <c r="B13" s="93" t="s">
        <v>56</v>
      </c>
      <c r="C13" s="116">
        <v>545.99999999999989</v>
      </c>
      <c r="D13" s="130">
        <v>30.099999999999994</v>
      </c>
      <c r="E13" s="130">
        <v>28.062283105022836</v>
      </c>
      <c r="F13" s="116">
        <v>10.033333333333333</v>
      </c>
      <c r="G13" s="116">
        <v>11.9</v>
      </c>
      <c r="H13" s="116">
        <v>9.0748249619482504</v>
      </c>
      <c r="I13" s="116">
        <v>9.5472146118721497</v>
      </c>
      <c r="R13" s="48"/>
      <c r="S13" s="48"/>
      <c r="T13" s="50"/>
    </row>
    <row r="14" spans="1:20" ht="15.95" customHeight="1" x14ac:dyDescent="0.2">
      <c r="A14" s="92">
        <v>8</v>
      </c>
      <c r="B14" s="93" t="s">
        <v>57</v>
      </c>
      <c r="C14" s="116">
        <v>169.00000000000003</v>
      </c>
      <c r="D14" s="130">
        <v>8.4</v>
      </c>
      <c r="E14" s="130">
        <v>7.855189189189189</v>
      </c>
      <c r="F14" s="116">
        <v>2.8</v>
      </c>
      <c r="G14" s="116">
        <v>1.8666666666666667</v>
      </c>
      <c r="H14" s="116">
        <v>2.5726534181240059</v>
      </c>
      <c r="I14" s="116">
        <v>2.7274403815580275</v>
      </c>
      <c r="R14" s="48"/>
      <c r="S14" s="48"/>
      <c r="T14" s="50"/>
    </row>
    <row r="15" spans="1:20" ht="15.95" customHeight="1" x14ac:dyDescent="0.2">
      <c r="A15" s="92">
        <v>9</v>
      </c>
      <c r="B15" s="93" t="s">
        <v>58</v>
      </c>
      <c r="C15" s="116">
        <v>803.00000000000011</v>
      </c>
      <c r="D15" s="130">
        <v>50.399999999999991</v>
      </c>
      <c r="E15" s="130">
        <v>49.906082784428932</v>
      </c>
      <c r="F15" s="116">
        <v>16.8</v>
      </c>
      <c r="G15" s="116">
        <v>16.799999999999997</v>
      </c>
      <c r="H15" s="116">
        <v>16.285344476759338</v>
      </c>
      <c r="I15" s="116">
        <v>16.529353831900693</v>
      </c>
      <c r="R15" s="48" t="s">
        <v>10</v>
      </c>
      <c r="S15" s="48" t="s">
        <v>11</v>
      </c>
      <c r="T15" s="50" t="s">
        <v>12</v>
      </c>
    </row>
    <row r="16" spans="1:20" ht="15.95" customHeight="1" x14ac:dyDescent="0.2">
      <c r="A16" s="92">
        <v>10</v>
      </c>
      <c r="B16" s="93" t="s">
        <v>78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</row>
    <row r="17" spans="1:9" ht="15.95" customHeight="1" x14ac:dyDescent="0.2">
      <c r="A17" s="92">
        <v>11</v>
      </c>
      <c r="B17" s="93" t="s">
        <v>79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</row>
    <row r="18" spans="1:9" ht="15.95" customHeight="1" x14ac:dyDescent="0.2">
      <c r="A18" s="92"/>
      <c r="B18" s="94" t="s">
        <v>60</v>
      </c>
      <c r="C18" s="24">
        <f>SUM(C7:C17)</f>
        <v>5589</v>
      </c>
      <c r="D18" s="95">
        <f t="shared" ref="D18:I18" si="0">SUM(D7:D17)</f>
        <v>314.29999999999995</v>
      </c>
      <c r="E18" s="95">
        <f t="shared" si="0"/>
        <v>320.92122508681155</v>
      </c>
      <c r="F18" s="95">
        <f t="shared" si="0"/>
        <v>104.76666666666667</v>
      </c>
      <c r="G18" s="95">
        <f t="shared" si="0"/>
        <v>105</v>
      </c>
      <c r="H18" s="95">
        <f t="shared" si="0"/>
        <v>106.86221163011028</v>
      </c>
      <c r="I18" s="95">
        <f t="shared" si="0"/>
        <v>107.74857218953919</v>
      </c>
    </row>
    <row r="19" spans="1:9" ht="15.95" customHeight="1" x14ac:dyDescent="0.2">
      <c r="A19" s="96"/>
      <c r="B19" s="97" t="s">
        <v>45</v>
      </c>
      <c r="C19" s="25"/>
      <c r="D19" s="98"/>
      <c r="E19" s="99">
        <f>E18/D18*100</f>
        <v>102.10665767954552</v>
      </c>
      <c r="F19" s="100"/>
      <c r="G19" s="100"/>
      <c r="H19" s="100"/>
      <c r="I19" s="100">
        <f>I18/F18*100</f>
        <v>102.84623498842429</v>
      </c>
    </row>
    <row r="20" spans="1:9" ht="15.95" customHeight="1" x14ac:dyDescent="0.2">
      <c r="A20" s="142" t="s">
        <v>15</v>
      </c>
      <c r="B20" s="142"/>
      <c r="C20" s="142"/>
      <c r="D20" s="142"/>
      <c r="E20" s="142"/>
      <c r="F20" s="142"/>
      <c r="G20" s="142"/>
      <c r="H20" s="142"/>
      <c r="I20" s="142"/>
    </row>
    <row r="21" spans="1:9" ht="15.95" customHeight="1" x14ac:dyDescent="0.2">
      <c r="A21" s="105">
        <v>1</v>
      </c>
      <c r="B21" s="101" t="s">
        <v>50</v>
      </c>
      <c r="C21" s="102">
        <v>487.99999999999994</v>
      </c>
      <c r="D21" s="102">
        <v>32.9</v>
      </c>
      <c r="E21" s="102">
        <v>29.436345000000003</v>
      </c>
      <c r="F21" s="102">
        <v>10.966666666666667</v>
      </c>
      <c r="G21" s="102">
        <v>11.433333333333334</v>
      </c>
      <c r="H21" s="102">
        <v>8.5428949999999979</v>
      </c>
      <c r="I21" s="102">
        <v>9.0639584000000042</v>
      </c>
    </row>
    <row r="22" spans="1:9" ht="15.95" customHeight="1" x14ac:dyDescent="0.2">
      <c r="A22" s="106">
        <v>2</v>
      </c>
      <c r="B22" s="103" t="s">
        <v>52</v>
      </c>
      <c r="C22" s="102">
        <v>1399</v>
      </c>
      <c r="D22" s="102">
        <v>91</v>
      </c>
      <c r="E22" s="102">
        <v>99.119675700000002</v>
      </c>
      <c r="F22" s="102">
        <v>30.333333333333332</v>
      </c>
      <c r="G22" s="102">
        <v>34.766666666666666</v>
      </c>
      <c r="H22" s="102">
        <v>31.213558349999985</v>
      </c>
      <c r="I22" s="102">
        <v>35.625064050000013</v>
      </c>
    </row>
    <row r="23" spans="1:9" ht="15.95" customHeight="1" x14ac:dyDescent="0.2">
      <c r="A23" s="106">
        <v>3</v>
      </c>
      <c r="B23" s="104" t="s">
        <v>61</v>
      </c>
      <c r="C23" s="102">
        <v>826.99999999999989</v>
      </c>
      <c r="D23" s="102">
        <v>38.5</v>
      </c>
      <c r="E23" s="102">
        <v>30.511253272237965</v>
      </c>
      <c r="F23" s="102">
        <v>12.833333333333334</v>
      </c>
      <c r="G23" s="102">
        <v>13.766666666666667</v>
      </c>
      <c r="H23" s="102">
        <v>9.9024662889518442</v>
      </c>
      <c r="I23" s="102">
        <v>13.901362322946177</v>
      </c>
    </row>
    <row r="24" spans="1:9" ht="27.75" customHeight="1" x14ac:dyDescent="0.2">
      <c r="A24" s="106">
        <v>4</v>
      </c>
      <c r="B24" s="104" t="s">
        <v>80</v>
      </c>
      <c r="C24" s="102">
        <v>297</v>
      </c>
      <c r="D24" s="102">
        <v>14.209999999999999</v>
      </c>
      <c r="E24" s="102">
        <v>14.755207840271318</v>
      </c>
      <c r="F24" s="102">
        <v>4.7366666666666664</v>
      </c>
      <c r="G24" s="102">
        <v>6.0666666666666664</v>
      </c>
      <c r="H24" s="102">
        <v>4.9678926593628114</v>
      </c>
      <c r="I24" s="102">
        <v>4.6599233489872365</v>
      </c>
    </row>
    <row r="25" spans="1:9" ht="15.95" customHeight="1" thickBot="1" x14ac:dyDescent="0.25">
      <c r="A25" s="77"/>
      <c r="B25" s="78" t="s">
        <v>75</v>
      </c>
      <c r="C25" s="83">
        <f t="shared" ref="C25:I25" si="1">SUM(C21:C24)</f>
        <v>3011</v>
      </c>
      <c r="D25" s="84">
        <f t="shared" si="1"/>
        <v>176.61</v>
      </c>
      <c r="E25" s="84">
        <f t="shared" si="1"/>
        <v>173.82248181250927</v>
      </c>
      <c r="F25" s="84">
        <f t="shared" si="1"/>
        <v>58.87</v>
      </c>
      <c r="G25" s="84">
        <f t="shared" si="1"/>
        <v>66.033333333333331</v>
      </c>
      <c r="H25" s="84">
        <f t="shared" si="1"/>
        <v>54.62681229831464</v>
      </c>
      <c r="I25" s="84">
        <f t="shared" si="1"/>
        <v>63.250308121933429</v>
      </c>
    </row>
    <row r="26" spans="1:9" ht="15.95" customHeight="1" x14ac:dyDescent="0.2">
      <c r="A26" s="51"/>
      <c r="B26" s="52"/>
      <c r="C26" s="53"/>
      <c r="D26" s="52"/>
      <c r="E26" s="52"/>
      <c r="F26" s="52"/>
      <c r="G26" s="52"/>
      <c r="H26" s="52"/>
      <c r="I26" s="52"/>
    </row>
    <row r="27" spans="1:9" ht="15.95" customHeight="1" x14ac:dyDescent="0.2">
      <c r="A27" s="52"/>
      <c r="B27" s="54"/>
      <c r="C27" s="53"/>
      <c r="D27" s="52"/>
      <c r="E27" s="52"/>
      <c r="F27" s="52"/>
      <c r="G27" s="52"/>
      <c r="H27" s="52"/>
      <c r="I27" s="52"/>
    </row>
    <row r="28" spans="1:9" ht="15.95" customHeight="1" x14ac:dyDescent="0.2">
      <c r="A28" s="52"/>
      <c r="C28" s="53"/>
      <c r="D28" s="52"/>
      <c r="E28" s="52"/>
      <c r="F28" s="52"/>
      <c r="G28" s="52"/>
      <c r="H28" s="52"/>
      <c r="I28" s="52"/>
    </row>
    <row r="29" spans="1:9" ht="15.95" customHeight="1" x14ac:dyDescent="0.2">
      <c r="A29" s="52"/>
      <c r="B29" s="55"/>
      <c r="C29" s="53"/>
      <c r="D29" s="52"/>
      <c r="E29" s="52"/>
      <c r="F29" s="52"/>
      <c r="G29" s="52"/>
      <c r="H29" s="52"/>
      <c r="I29" s="52"/>
    </row>
    <row r="30" spans="1:9" ht="15.95" customHeight="1" x14ac:dyDescent="0.2"/>
    <row r="31" spans="1:9" ht="15.95" customHeight="1" x14ac:dyDescent="0.2">
      <c r="B31" s="55"/>
    </row>
    <row r="32" spans="1:9" ht="15.95" customHeight="1" x14ac:dyDescent="0.2"/>
    <row r="33" spans="2:2" ht="15.95" customHeight="1" x14ac:dyDescent="0.2">
      <c r="B33" s="55"/>
    </row>
    <row r="34" spans="2:2" ht="15.95" customHeight="1" x14ac:dyDescent="0.2">
      <c r="B34" s="44"/>
    </row>
    <row r="35" spans="2:2" ht="15.95" customHeight="1" x14ac:dyDescent="0.2"/>
    <row r="36" spans="2:2" ht="15.95" customHeight="1" x14ac:dyDescent="0.2"/>
    <row r="37" spans="2:2" ht="15.95" customHeight="1" x14ac:dyDescent="0.2"/>
    <row r="38" spans="2:2" ht="15.95" customHeight="1" x14ac:dyDescent="0.2"/>
    <row r="39" spans="2:2" ht="15.95" customHeight="1" x14ac:dyDescent="0.2"/>
    <row r="40" spans="2:2" ht="15.95" customHeight="1" x14ac:dyDescent="0.2"/>
    <row r="41" spans="2:2" ht="15.95" customHeight="1" x14ac:dyDescent="0.2"/>
    <row r="42" spans="2:2" ht="15.95" customHeight="1" x14ac:dyDescent="0.2"/>
    <row r="43" spans="2:2" ht="15.95" customHeight="1" x14ac:dyDescent="0.2"/>
    <row r="44" spans="2:2" ht="15.95" customHeight="1" x14ac:dyDescent="0.2"/>
    <row r="45" spans="2:2" ht="15.95" customHeight="1" x14ac:dyDescent="0.2"/>
    <row r="46" spans="2:2" ht="15.95" customHeight="1" x14ac:dyDescent="0.2"/>
    <row r="47" spans="2:2" ht="15.95" customHeight="1" x14ac:dyDescent="0.2"/>
    <row r="48" spans="2: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</sheetData>
  <customSheetViews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1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2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4"/>
    </customSheetView>
  </customSheetViews>
  <mergeCells count="6">
    <mergeCell ref="A20:I20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Manish</cp:lastModifiedBy>
  <cp:lastPrinted>2016-05-17T04:05:14Z</cp:lastPrinted>
  <dcterms:created xsi:type="dcterms:W3CDTF">2006-09-16T00:00:00Z</dcterms:created>
  <dcterms:modified xsi:type="dcterms:W3CDTF">2017-04-03T10:11:46Z</dcterms:modified>
</cp:coreProperties>
</file>